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9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'Sheet1'!$A$1:$F$63</definedName>
  </definedNames>
  <calcPr fullCalcOnLoad="1"/>
</workbook>
</file>

<file path=xl/sharedStrings.xml><?xml version="1.0" encoding="utf-8"?>
<sst xmlns="http://schemas.openxmlformats.org/spreadsheetml/2006/main" count="55" uniqueCount="37">
  <si>
    <t>Monthly Investment 0-3</t>
  </si>
  <si>
    <t>Amount Financed:</t>
  </si>
  <si>
    <t>Monthly Investment 4-6</t>
  </si>
  <si>
    <t>Capital Lease-Even</t>
  </si>
  <si>
    <t>Capital Lease-Step-up</t>
  </si>
  <si>
    <t>True Lease-Even</t>
  </si>
  <si>
    <t>True Lease-Step-up</t>
  </si>
  <si>
    <t>* All plans call for two payments in advance.</t>
  </si>
  <si>
    <t>* Capital Lease options have a $1 purchase option.</t>
  </si>
  <si>
    <t>* Customer retains depreciation with Capital Lease options.</t>
  </si>
  <si>
    <t>* True Lease options have a FMV purchase option.</t>
  </si>
  <si>
    <t>* TMAC retains depreciation with True Lease options.</t>
  </si>
  <si>
    <t>* All plans subject to credit approval and $450 doc fee.</t>
  </si>
  <si>
    <t>* Rates subject to change without notice.</t>
  </si>
  <si>
    <t>* Machines must be located in the United States.</t>
  </si>
  <si>
    <t xml:space="preserve">  </t>
  </si>
  <si>
    <t>Monthly Investment 7-24</t>
  </si>
  <si>
    <t>Monthly Investment 7-36</t>
  </si>
  <si>
    <t>Monthly Investment 7-48</t>
  </si>
  <si>
    <t>Monthly Investment 7-60</t>
  </si>
  <si>
    <t>2 Yr. Fixed @ 3.5%</t>
  </si>
  <si>
    <t>3 Yr. Fixed @ 3.9%</t>
  </si>
  <si>
    <t>4 Yr. Fixed @ 4.25%</t>
  </si>
  <si>
    <t>5 Yr. Fixed @ 4.5%</t>
  </si>
  <si>
    <t>2 Yr. Step-up @ 3.5%</t>
  </si>
  <si>
    <t>3 Yr. Step-up @ 3.9%</t>
  </si>
  <si>
    <t>4 Yr. Step-up @ 4.25%</t>
  </si>
  <si>
    <t>5 Yr. Step-up @ 4.5%</t>
  </si>
  <si>
    <t>2 Yr. Fixed @ -38.0%</t>
  </si>
  <si>
    <t>3 Yr. Fixed @ -19.0%</t>
  </si>
  <si>
    <t>4 Yr. Fixed @ -9.0%</t>
  </si>
  <si>
    <t>5 Yr. Fixed @ -4.5%</t>
  </si>
  <si>
    <t>2 Yr. Step-up @ -38.0%</t>
  </si>
  <si>
    <t>3 Yr. Step-up @ -19.0%</t>
  </si>
  <si>
    <t>4 Yr. Step-up @ -9.0%</t>
  </si>
  <si>
    <t>5 Yr. Step-up @ -4.5%</t>
  </si>
  <si>
    <t xml:space="preserve">* Dated 7/9/19 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</si>
</sst>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.#####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&quot;$&quot;#,##0.0000"/>
    <numFmt numFmtId="170" formatCode="&quot;$&quot;#,##0.00000"/>
    <numFmt numFmtId="171" formatCode="&quot;$&quot;#,##0.000000"/>
    <numFmt numFmtId="172" formatCode="&quot;$&quot;#,##0.000"/>
  </numFmts>
  <fonts count="38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1" fillId="33" borderId="10" xfId="0" applyNumberFormat="1" applyFont="1" applyFill="1" applyBorder="1" applyAlignment="1">
      <alignment horizontal="righ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5</xdr:col>
      <xdr:colOff>514350</xdr:colOff>
      <xdr:row>6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0"/>
          <a:ext cx="26479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2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20.57421875" style="0" customWidth="1"/>
    <col min="2" max="2" width="20.140625" style="0" customWidth="1"/>
    <col min="3" max="3" width="14.8515625" style="0" customWidth="1"/>
    <col min="4" max="4" width="20.28125" style="0" customWidth="1"/>
    <col min="5" max="5" width="11.7109375" style="0" customWidth="1"/>
    <col min="6" max="6" width="10.140625" style="0" customWidth="1"/>
    <col min="7" max="7" width="12.00390625" style="0" customWidth="1"/>
    <col min="8" max="8" width="9.7109375" style="0" customWidth="1"/>
    <col min="9" max="9" width="11.7109375" style="0" customWidth="1"/>
  </cols>
  <sheetData>
    <row r="1" spans="1:2" ht="12.75">
      <c r="A1" s="1" t="s">
        <v>1</v>
      </c>
      <c r="B1" s="9">
        <v>100000</v>
      </c>
    </row>
    <row r="2" spans="1:2" ht="12.75">
      <c r="A2" s="1"/>
      <c r="B2" s="2"/>
    </row>
    <row r="3" spans="1:4" ht="12.75">
      <c r="A3" s="1" t="s">
        <v>3</v>
      </c>
      <c r="D3" s="7"/>
    </row>
    <row r="4" spans="1:2" ht="12.75">
      <c r="A4" s="8" t="s">
        <v>20</v>
      </c>
      <c r="B4" s="4">
        <f>0.04321*$B$1</f>
        <v>4321</v>
      </c>
    </row>
    <row r="5" spans="1:2" ht="12.75">
      <c r="A5" s="8" t="s">
        <v>21</v>
      </c>
      <c r="B5" s="4">
        <f>0.02948*$B$1</f>
        <v>2948</v>
      </c>
    </row>
    <row r="6" spans="1:2" ht="12.75">
      <c r="A6" s="8" t="s">
        <v>22</v>
      </c>
      <c r="B6" s="4">
        <f>0.02269*$B$1</f>
        <v>2269</v>
      </c>
    </row>
    <row r="7" spans="1:2" ht="12.75">
      <c r="A7" s="8" t="s">
        <v>23</v>
      </c>
      <c r="B7" s="4">
        <f>0.01864*$B$1</f>
        <v>1864</v>
      </c>
    </row>
    <row r="9" spans="1:2" ht="12.75">
      <c r="A9" s="1" t="s">
        <v>4</v>
      </c>
      <c r="B9" s="3"/>
    </row>
    <row r="10" ht="12.75">
      <c r="A10" s="8" t="s">
        <v>24</v>
      </c>
    </row>
    <row r="11" spans="1:2" ht="12.75">
      <c r="A11" t="s">
        <v>0</v>
      </c>
      <c r="B11" s="5">
        <f>$B$1*0</f>
        <v>0</v>
      </c>
    </row>
    <row r="12" spans="1:3" ht="12.75">
      <c r="A12" t="s">
        <v>2</v>
      </c>
      <c r="B12" s="5">
        <f>$B$1*0.02795</f>
        <v>2795</v>
      </c>
      <c r="C12" s="6"/>
    </row>
    <row r="13" spans="1:3" ht="12.75">
      <c r="A13" t="s">
        <v>16</v>
      </c>
      <c r="B13" s="5">
        <f>$B$1*0.05331</f>
        <v>5331</v>
      </c>
      <c r="C13" s="6"/>
    </row>
    <row r="14" spans="1:2" ht="12.75">
      <c r="A14" s="8" t="s">
        <v>25</v>
      </c>
      <c r="B14" s="3"/>
    </row>
    <row r="15" spans="1:2" ht="12.75">
      <c r="A15" t="s">
        <v>0</v>
      </c>
      <c r="B15" s="5">
        <f>$B$1*0</f>
        <v>0</v>
      </c>
    </row>
    <row r="16" spans="1:3" ht="12.75">
      <c r="A16" t="s">
        <v>2</v>
      </c>
      <c r="B16" s="5">
        <f>$B$1*0.01695</f>
        <v>1695</v>
      </c>
      <c r="C16" s="6"/>
    </row>
    <row r="17" spans="1:3" ht="12.75">
      <c r="A17" t="s">
        <v>17</v>
      </c>
      <c r="B17" s="5">
        <f>$B$1*0.03394</f>
        <v>3394</v>
      </c>
      <c r="C17" s="6"/>
    </row>
    <row r="18" spans="1:2" ht="12.75">
      <c r="A18" s="8" t="s">
        <v>26</v>
      </c>
      <c r="B18" s="3"/>
    </row>
    <row r="19" spans="1:2" ht="12.75">
      <c r="A19" t="s">
        <v>0</v>
      </c>
      <c r="B19" s="5">
        <f>$B$1*0</f>
        <v>0</v>
      </c>
    </row>
    <row r="20" spans="1:3" ht="12.75">
      <c r="A20" t="s">
        <v>2</v>
      </c>
      <c r="B20" s="5">
        <f>$B$1*0.01395</f>
        <v>1395</v>
      </c>
      <c r="C20" s="6"/>
    </row>
    <row r="21" spans="1:3" ht="12.75">
      <c r="A21" t="s">
        <v>18</v>
      </c>
      <c r="B21" s="5">
        <f>$B$1*0.02514</f>
        <v>2514</v>
      </c>
      <c r="C21" s="6"/>
    </row>
    <row r="22" spans="1:2" ht="12.75">
      <c r="A22" s="8" t="s">
        <v>27</v>
      </c>
      <c r="B22" s="3"/>
    </row>
    <row r="23" spans="1:2" ht="12.75">
      <c r="A23" t="s">
        <v>0</v>
      </c>
      <c r="B23" s="5">
        <f>$B$1*0</f>
        <v>0</v>
      </c>
    </row>
    <row r="24" spans="1:3" ht="12.75">
      <c r="A24" t="s">
        <v>2</v>
      </c>
      <c r="B24" s="5">
        <f>$B$1*0.01195</f>
        <v>1195</v>
      </c>
      <c r="C24" s="6"/>
    </row>
    <row r="25" spans="1:3" ht="12.75">
      <c r="A25" t="s">
        <v>19</v>
      </c>
      <c r="B25" s="5">
        <f>$B$1*0.02022</f>
        <v>2021.9999999999998</v>
      </c>
      <c r="C25" s="6"/>
    </row>
    <row r="27" spans="1:2" ht="12.75">
      <c r="A27" s="1" t="s">
        <v>5</v>
      </c>
      <c r="B27" s="3"/>
    </row>
    <row r="28" spans="1:3" ht="12.75">
      <c r="A28" s="8" t="s">
        <v>28</v>
      </c>
      <c r="B28" s="5">
        <f>$B$1*0.02719</f>
        <v>2719</v>
      </c>
      <c r="C28" s="6"/>
    </row>
    <row r="29" spans="1:3" ht="12.75">
      <c r="A29" s="8" t="s">
        <v>29</v>
      </c>
      <c r="B29" s="5">
        <f>$B$1*0.02039</f>
        <v>2038.9999999999998</v>
      </c>
      <c r="C29" s="6"/>
    </row>
    <row r="30" spans="1:3" ht="12.75">
      <c r="A30" s="8" t="s">
        <v>30</v>
      </c>
      <c r="B30" s="5">
        <f>$B$1*0.01723</f>
        <v>1722.9999999999998</v>
      </c>
      <c r="C30" s="6"/>
    </row>
    <row r="31" spans="1:3" ht="12.75">
      <c r="A31" s="8" t="s">
        <v>31</v>
      </c>
      <c r="B31" s="5">
        <f>$B$1*0.01483</f>
        <v>1483</v>
      </c>
      <c r="C31" s="6"/>
    </row>
    <row r="33" ht="12.75">
      <c r="A33" s="1" t="s">
        <v>6</v>
      </c>
    </row>
    <row r="34" ht="12.75">
      <c r="A34" s="8" t="s">
        <v>32</v>
      </c>
    </row>
    <row r="35" spans="1:2" ht="12.75">
      <c r="A35" t="s">
        <v>0</v>
      </c>
      <c r="B35" s="5">
        <f>$B$1*0</f>
        <v>0</v>
      </c>
    </row>
    <row r="36" spans="1:3" ht="12.75">
      <c r="A36" t="s">
        <v>2</v>
      </c>
      <c r="B36" s="5">
        <f>$B$1*0.01895</f>
        <v>1895.0000000000002</v>
      </c>
      <c r="C36" s="6"/>
    </row>
    <row r="37" spans="1:3" ht="12.75">
      <c r="A37" t="s">
        <v>16</v>
      </c>
      <c r="B37" s="5">
        <f>$B$1*0.03105</f>
        <v>3105</v>
      </c>
      <c r="C37" s="6"/>
    </row>
    <row r="38" spans="1:2" ht="12.75">
      <c r="A38" s="8" t="s">
        <v>33</v>
      </c>
      <c r="B38" s="3"/>
    </row>
    <row r="39" spans="1:2" ht="12.75">
      <c r="A39" t="s">
        <v>0</v>
      </c>
      <c r="B39" s="5">
        <f>$B$1*0</f>
        <v>0</v>
      </c>
    </row>
    <row r="40" spans="1:3" ht="12.75">
      <c r="A40" t="s">
        <v>2</v>
      </c>
      <c r="B40" s="5">
        <f>$B$1*0.01395</f>
        <v>1395</v>
      </c>
      <c r="C40" s="6"/>
    </row>
    <row r="41" spans="1:3" ht="12.75">
      <c r="A41" t="s">
        <v>17</v>
      </c>
      <c r="B41" s="5">
        <f>$B$1*0.02237</f>
        <v>2237</v>
      </c>
      <c r="C41" s="6"/>
    </row>
    <row r="42" spans="1:2" ht="12.75">
      <c r="A42" s="8" t="s">
        <v>34</v>
      </c>
      <c r="B42" s="3"/>
    </row>
    <row r="43" spans="1:2" ht="12.75">
      <c r="A43" t="s">
        <v>0</v>
      </c>
      <c r="B43" s="5">
        <f>$B$1*0</f>
        <v>0</v>
      </c>
    </row>
    <row r="44" spans="1:3" ht="12.75">
      <c r="A44" t="s">
        <v>2</v>
      </c>
      <c r="B44" s="5">
        <f>$B$1*0.01195</f>
        <v>1195</v>
      </c>
      <c r="C44" s="6"/>
    </row>
    <row r="45" spans="1:3" ht="12.75">
      <c r="A45" t="s">
        <v>18</v>
      </c>
      <c r="B45" s="5">
        <f>$B$1*0.01856</f>
        <v>1856</v>
      </c>
      <c r="C45" s="6"/>
    </row>
    <row r="46" spans="1:2" ht="12.75">
      <c r="A46" s="8" t="s">
        <v>35</v>
      </c>
      <c r="B46" s="3"/>
    </row>
    <row r="47" spans="1:2" ht="12.75">
      <c r="A47" t="s">
        <v>0</v>
      </c>
      <c r="B47" s="5">
        <f>$B$1*0</f>
        <v>0</v>
      </c>
    </row>
    <row r="48" spans="1:3" ht="12.75">
      <c r="A48" t="s">
        <v>2</v>
      </c>
      <c r="B48" s="5">
        <f>$B$1*0.00995</f>
        <v>995</v>
      </c>
      <c r="C48" s="6"/>
    </row>
    <row r="49" spans="1:3" ht="12.75">
      <c r="A49" t="s">
        <v>19</v>
      </c>
      <c r="B49" s="5">
        <f>$B$1*0.01581</f>
        <v>1581</v>
      </c>
      <c r="C49" s="6"/>
    </row>
    <row r="50" spans="2:3" ht="12.75">
      <c r="B50" s="5"/>
      <c r="C50" s="6"/>
    </row>
    <row r="52" ht="12.75">
      <c r="A52" s="8" t="s">
        <v>7</v>
      </c>
    </row>
    <row r="53" ht="12.75">
      <c r="A53" s="8" t="s">
        <v>8</v>
      </c>
    </row>
    <row r="54" ht="12.75">
      <c r="A54" s="8" t="s">
        <v>9</v>
      </c>
    </row>
    <row r="55" ht="12.75">
      <c r="A55" s="8" t="s">
        <v>10</v>
      </c>
    </row>
    <row r="56" ht="12.75">
      <c r="A56" s="8" t="s">
        <v>11</v>
      </c>
    </row>
    <row r="57" ht="12.75">
      <c r="A57" s="8" t="s">
        <v>12</v>
      </c>
    </row>
    <row r="58" ht="12.75">
      <c r="A58" s="8" t="s">
        <v>13</v>
      </c>
    </row>
    <row r="59" ht="12.75">
      <c r="A59" s="8" t="s">
        <v>14</v>
      </c>
    </row>
    <row r="60" ht="12.75">
      <c r="A60" s="8" t="s">
        <v>36</v>
      </c>
    </row>
    <row r="61" ht="12.75">
      <c r="A61" s="8" t="s">
        <v>15</v>
      </c>
    </row>
    <row r="62" ht="12.75">
      <c r="A62" s="10"/>
    </row>
  </sheetData>
  <sheetProtection/>
  <printOptions/>
  <pageMargins left="0.75" right="0.75" top="1" bottom="1" header="0.5" footer="0.5"/>
  <pageSetup fitToHeight="1" fitToWidth="1" horizontalDpi="600" verticalDpi="600" orientation="portrait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Thermal Tech Equipment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White</dc:creator>
  <cp:keywords/>
  <dc:description/>
  <cp:lastModifiedBy>Jim Philpott</cp:lastModifiedBy>
  <cp:lastPrinted>2018-08-10T21:45:45Z</cp:lastPrinted>
  <dcterms:created xsi:type="dcterms:W3CDTF">2003-05-14T18:32:07Z</dcterms:created>
  <dcterms:modified xsi:type="dcterms:W3CDTF">2019-07-09T21:47:55Z</dcterms:modified>
  <cp:category/>
  <cp:version/>
  <cp:contentType/>
  <cp:contentStatus/>
</cp:coreProperties>
</file>